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515" activeTab="0"/>
  </bookViews>
  <sheets>
    <sheet name="RESULTADOS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Ayto</author>
  </authors>
  <commentList>
    <comment ref="C29" authorId="0">
      <text>
        <r>
          <rPr>
            <b/>
            <sz val="8"/>
            <rFont val="Tahoma"/>
            <family val="0"/>
          </rPr>
          <t>Ayto:</t>
        </r>
        <r>
          <rPr>
            <sz val="8"/>
            <rFont val="Tahoma"/>
            <family val="0"/>
          </rPr>
          <t xml:space="preserve">
son de rt afecto, no se liquidan
</t>
        </r>
      </text>
    </comment>
    <comment ref="E27" authorId="0">
      <text>
        <r>
          <rPr>
            <b/>
            <sz val="8"/>
            <rFont val="Tahoma"/>
            <family val="0"/>
          </rPr>
          <t>Ayto:</t>
        </r>
        <r>
          <rPr>
            <sz val="8"/>
            <rFont val="Tahoma"/>
            <family val="0"/>
          </rPr>
          <t xml:space="preserve">
no se ejecutó en el ej.
</t>
        </r>
      </text>
    </comment>
    <comment ref="G38" authorId="0">
      <text>
        <r>
          <rPr>
            <b/>
            <sz val="8"/>
            <rFont val="Tahoma"/>
            <family val="0"/>
          </rPr>
          <t>Ayto:</t>
        </r>
        <r>
          <rPr>
            <sz val="8"/>
            <rFont val="Tahoma"/>
            <family val="0"/>
          </rPr>
          <t xml:space="preserve">
APORTACION CAJA RURAL
</t>
        </r>
      </text>
    </comment>
  </commentList>
</comments>
</file>

<file path=xl/sharedStrings.xml><?xml version="1.0" encoding="utf-8"?>
<sst xmlns="http://schemas.openxmlformats.org/spreadsheetml/2006/main" count="107" uniqueCount="81">
  <si>
    <t>CAPITULO</t>
  </si>
  <si>
    <t>DESCRIPCION</t>
  </si>
  <si>
    <t>GASTOS FINANCIEROS</t>
  </si>
  <si>
    <t>ACTIVOS FINANCIEROS</t>
  </si>
  <si>
    <t>PASIVOS FINANCIEROS</t>
  </si>
  <si>
    <t>GASTOS DE CAPITAL</t>
  </si>
  <si>
    <t>INVERSIONES REALES</t>
  </si>
  <si>
    <t>INGRESOS CORRIENTES</t>
  </si>
  <si>
    <t>INGRESOS DE CAPITAL</t>
  </si>
  <si>
    <t>IMPUESTOS DIRECTOS</t>
  </si>
  <si>
    <t>IMPUESTOS INDIRECTOS</t>
  </si>
  <si>
    <t>TASAS Y OTROS INGRESOS</t>
  </si>
  <si>
    <t>TRANSFERENCIAS CORRIENTES</t>
  </si>
  <si>
    <t>INGRESOS PATRIMONIALES</t>
  </si>
  <si>
    <t>CAPÍTULO</t>
  </si>
  <si>
    <t>DESCRIPCIÓN</t>
  </si>
  <si>
    <t>TRANSFERENCIAS DE CAPITAL</t>
  </si>
  <si>
    <t>GASTOS DE PERSONAL</t>
  </si>
  <si>
    <t>GASTOS EN BIENES
CORRIENTES Y SERVICIOS</t>
  </si>
  <si>
    <t>TOTAL</t>
  </si>
  <si>
    <t>GASTOS CORRIENTES</t>
  </si>
  <si>
    <t>RESULTADO PRESUPUESTARIO</t>
  </si>
  <si>
    <t xml:space="preserve">DERECHOS
RECONOCIDOS </t>
  </si>
  <si>
    <t>PRESUPUESTO
DEFINITIVO</t>
  </si>
  <si>
    <t xml:space="preserve">DESVIACIÓN </t>
  </si>
  <si>
    <t>GRADO DE 
EJECUCIÓN</t>
  </si>
  <si>
    <t>OBLIGACIONES
RECONOCIDAS</t>
  </si>
  <si>
    <t>DESVIACIÓN</t>
  </si>
  <si>
    <t>GRADO DE
EJECUCIÓN</t>
  </si>
  <si>
    <t>ENAJENACIÓN DE INVERSIONES</t>
  </si>
  <si>
    <t>GRADO
COBRO</t>
  </si>
  <si>
    <t>GRADO
PAGO</t>
  </si>
  <si>
    <t>Pendiente
cobro</t>
  </si>
  <si>
    <t>Pendiente
pago</t>
  </si>
  <si>
    <t>AJUSTE 1</t>
  </si>
  <si>
    <t>RESULTADO CORRIENTE</t>
  </si>
  <si>
    <t>RESULTADO DE CAPITAL</t>
  </si>
  <si>
    <r>
      <rPr>
        <b/>
        <u val="single"/>
        <sz val="10"/>
        <rFont val="Arial"/>
        <family val="2"/>
      </rPr>
      <t xml:space="preserve">Derechos reconocidos netos tributarios 
</t>
    </r>
    <r>
      <rPr>
        <b/>
        <i/>
        <sz val="10"/>
        <rFont val="Arial"/>
        <family val="2"/>
      </rPr>
      <t>(Derechos reconocidos netos de ingresos tributarios / Derechos reconocidos netos totales).</t>
    </r>
  </si>
  <si>
    <r>
      <rPr>
        <b/>
        <u val="single"/>
        <sz val="10"/>
        <rFont val="Arial"/>
        <family val="2"/>
      </rPr>
      <t xml:space="preserve">38. Autonomía fiscal 
</t>
    </r>
    <r>
      <rPr>
        <b/>
        <i/>
        <sz val="10"/>
        <rFont val="Arial"/>
        <family val="2"/>
      </rPr>
      <t>(Derechos reconocidos netos de ingresos tributarios / Derechos reconocidos netos totales).</t>
    </r>
  </si>
  <si>
    <r>
      <rPr>
        <b/>
        <u val="single"/>
        <sz val="10"/>
        <rFont val="Arial"/>
        <family val="2"/>
      </rPr>
      <t xml:space="preserve">40. Ingresos fiscales por habitante
</t>
    </r>
    <r>
      <rPr>
        <b/>
        <i/>
        <sz val="10"/>
        <rFont val="Arial"/>
        <family val="2"/>
      </rPr>
      <t xml:space="preserve"> (Ingresos tributarios/Nº habitantes)</t>
    </r>
  </si>
  <si>
    <r>
      <t xml:space="preserve">Número de habitantes
</t>
    </r>
    <r>
      <rPr>
        <b/>
        <i/>
        <sz val="10"/>
        <rFont val="Arial"/>
        <family val="2"/>
      </rPr>
      <t>(01/01/2014)</t>
    </r>
  </si>
  <si>
    <r>
      <rPr>
        <b/>
        <u val="single"/>
        <sz val="10"/>
        <rFont val="Arial"/>
        <family val="2"/>
      </rPr>
      <t xml:space="preserve">41. Gasto por habitante
</t>
    </r>
    <r>
      <rPr>
        <b/>
        <i/>
        <sz val="10"/>
        <rFont val="Arial"/>
        <family val="2"/>
      </rPr>
      <t>(Obligaciones reconocidas netas / Nº habitantes</t>
    </r>
    <r>
      <rPr>
        <b/>
        <u val="single"/>
        <sz val="10"/>
        <rFont val="Arial"/>
        <family val="2"/>
      </rPr>
      <t>)</t>
    </r>
  </si>
  <si>
    <r>
      <rPr>
        <b/>
        <u val="single"/>
        <sz val="10"/>
        <rFont val="Arial"/>
        <family val="2"/>
      </rPr>
      <t xml:space="preserve">Derechos reconocidos netos totales
</t>
    </r>
  </si>
  <si>
    <t xml:space="preserve">Obligaciones reconocidas netas totales
</t>
  </si>
  <si>
    <r>
      <rPr>
        <b/>
        <u val="single"/>
        <sz val="10"/>
        <rFont val="Arial"/>
        <family val="2"/>
      </rPr>
      <t xml:space="preserve">42. Inversión por habitante 
</t>
    </r>
    <r>
      <rPr>
        <b/>
        <i/>
        <sz val="10"/>
        <rFont val="Arial"/>
        <family val="2"/>
      </rPr>
      <t>(Obligaciones reconocidas netas (Cap. VI y VII) / Nº habitantes)</t>
    </r>
  </si>
  <si>
    <t>COBROS
31/12/2014</t>
  </si>
  <si>
    <t>PAGOS
31/12/2014</t>
  </si>
  <si>
    <r>
      <t>43. Periodo medio de cobro</t>
    </r>
    <r>
      <rPr>
        <b/>
        <sz val="10"/>
        <rFont val="Arial"/>
        <family val="2"/>
      </rPr>
      <t xml:space="preserve">
(Derechos pendientes de cobro (Cap. I a III) x 365 / Derechos reconocidos netos)</t>
    </r>
  </si>
  <si>
    <r>
      <rPr>
        <b/>
        <u val="single"/>
        <sz val="10"/>
        <rFont val="Arial"/>
        <family val="2"/>
      </rPr>
      <t xml:space="preserve">63. Inversión en infraestructuras por habitante </t>
    </r>
    <r>
      <rPr>
        <b/>
        <sz val="10"/>
        <rFont val="Arial"/>
        <family val="2"/>
      </rPr>
      <t>Gastos del ejercicio (ejecutados) en inversión (capítulo 6) en infraestructuras / Nº habitantes</t>
    </r>
  </si>
  <si>
    <t>Derechos reconocidos 
capitulos 1 a 7 ingresos</t>
  </si>
  <si>
    <t>Obligaciones reconocidas 
capítulos 1 a 7 gastos</t>
  </si>
  <si>
    <t>SALDO PRESUPUESTARIO
 NO FINANCIERO</t>
  </si>
  <si>
    <t>(+) Derechos reconocidos 
capítulo 1 a 3</t>
  </si>
  <si>
    <t>(-) Cobros del ejercicio
 capítulos 1 a 3</t>
  </si>
  <si>
    <t>(-) Cobros de ejercicios cerrados 
capítulos 1 a 3</t>
  </si>
  <si>
    <t xml:space="preserve">Total ajuste
</t>
  </si>
  <si>
    <t>39. CAPACIDAD O NECESIDAD
 DE FINANCIACION</t>
  </si>
  <si>
    <t>Descripción</t>
  </si>
  <si>
    <t>Código Partida</t>
  </si>
  <si>
    <t>Derechos Reconocidos</t>
  </si>
  <si>
    <t>1    11201</t>
  </si>
  <si>
    <t>CONTRIBUCION RUSTICA</t>
  </si>
  <si>
    <t>1    11202</t>
  </si>
  <si>
    <t>CONTRIBUCION URBANA</t>
  </si>
  <si>
    <t>1    11400</t>
  </si>
  <si>
    <t>IMP.SOBRE INCREMENTO VAL.TERRENO URBANO</t>
  </si>
  <si>
    <t>1    28200</t>
  </si>
  <si>
    <t>IMP.S/ CONSTRUCCIONES INTS. Y OBRAS</t>
  </si>
  <si>
    <t>1    33101</t>
  </si>
  <si>
    <t>LIC.APERTURA ESTABLECIMIENTOS</t>
  </si>
  <si>
    <t>1    33201</t>
  </si>
  <si>
    <t>LICENCIAS URBANISTICAS</t>
  </si>
  <si>
    <t>1    35201</t>
  </si>
  <si>
    <t>VADOS, ENTRADA DE VEHICULOS A TRAVES</t>
  </si>
  <si>
    <t>1    35202</t>
  </si>
  <si>
    <t>TOLDOS Y MARQUESINAS</t>
  </si>
  <si>
    <t>1    39911</t>
  </si>
  <si>
    <t>OCUPACIÓN SUBSUELO TANQUES</t>
  </si>
  <si>
    <t>Ingresos derivados del urbanismo</t>
  </si>
  <si>
    <r>
      <t xml:space="preserve">64. · Proporción de ingresos del Urbanismo
</t>
    </r>
    <r>
      <rPr>
        <b/>
        <i/>
        <sz val="10"/>
        <rFont val="Arial"/>
        <family val="2"/>
      </rPr>
      <t xml:space="preserve">( Ingresos derivados del urbanismo/Ingresos totales) </t>
    </r>
  </si>
  <si>
    <t>INDICADORES DE INTERÉS: EJECUCIÓN 2014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</si>
</sst>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  <numFmt numFmtId="187" formatCode="0.00000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&quot;/&quot;mm&quot;/&quot;yyyy"/>
    <numFmt numFmtId="192" formatCode="#,##0.00_);\-#,##0.00"/>
    <numFmt numFmtId="193" formatCode="#,##0.00\ &quot;€&quot;"/>
    <numFmt numFmtId="194" formatCode="#,##0.00_ ;[Red]\-#,##0.00\ "/>
    <numFmt numFmtId="195" formatCode="[$€-2]\ #,##0.00_);[Red]\([$€-2]\ #,##0.00\)"/>
    <numFmt numFmtId="196" formatCode="#,##0.00_ ;\-#,##0.00\ "/>
  </numFmts>
  <fonts count="3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Courier New"/>
      <family val="0"/>
    </font>
    <font>
      <b/>
      <sz val="10"/>
      <name val="Courier New"/>
      <family val="3"/>
    </font>
    <font>
      <sz val="10"/>
      <color indexed="10"/>
      <name val="Courier New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9.1"/>
      <color indexed="8"/>
      <name val="Arial"/>
      <family val="2"/>
    </font>
    <font>
      <b/>
      <sz val="10"/>
      <name val="Arial"/>
      <family val="2"/>
    </font>
    <font>
      <b/>
      <sz val="9.1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3" fillId="0" borderId="0" xfId="53" applyBorder="1">
      <alignment/>
      <protection/>
    </xf>
    <xf numFmtId="0" fontId="3" fillId="0" borderId="0" xfId="53">
      <alignment/>
      <protection/>
    </xf>
    <xf numFmtId="4" fontId="3" fillId="0" borderId="0" xfId="53" applyNumberFormat="1">
      <alignment/>
      <protection/>
    </xf>
    <xf numFmtId="0" fontId="4" fillId="0" borderId="0" xfId="53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>
      <alignment/>
      <protection/>
    </xf>
    <xf numFmtId="4" fontId="9" fillId="0" borderId="10" xfId="0" applyNumberFormat="1" applyFont="1" applyBorder="1" applyAlignment="1">
      <alignment horizontal="center" vertical="center"/>
    </xf>
    <xf numFmtId="0" fontId="8" fillId="0" borderId="0" xfId="53" applyFont="1" applyBorder="1" applyAlignment="1">
      <alignment horizontal="center"/>
      <protection/>
    </xf>
    <xf numFmtId="0" fontId="0" fillId="0" borderId="0" xfId="53" applyFont="1">
      <alignment/>
      <protection/>
    </xf>
    <xf numFmtId="4" fontId="0" fillId="0" borderId="0" xfId="53" applyNumberFormat="1" applyFont="1">
      <alignment/>
      <protection/>
    </xf>
    <xf numFmtId="0" fontId="10" fillId="0" borderId="0" xfId="53" applyFont="1">
      <alignment/>
      <protection/>
    </xf>
    <xf numFmtId="4" fontId="10" fillId="0" borderId="0" xfId="53" applyNumberFormat="1" applyFont="1">
      <alignment/>
      <protection/>
    </xf>
    <xf numFmtId="3" fontId="0" fillId="0" borderId="0" xfId="53" applyNumberFormat="1" applyFont="1">
      <alignment/>
      <protection/>
    </xf>
    <xf numFmtId="0" fontId="0" fillId="0" borderId="0" xfId="53" applyFont="1" applyBorder="1">
      <alignment/>
      <protection/>
    </xf>
    <xf numFmtId="0" fontId="0" fillId="24" borderId="0" xfId="53" applyFont="1" applyFill="1">
      <alignment/>
      <protection/>
    </xf>
    <xf numFmtId="4" fontId="10" fillId="24" borderId="0" xfId="53" applyNumberFormat="1" applyFont="1" applyFill="1">
      <alignment/>
      <protection/>
    </xf>
    <xf numFmtId="10" fontId="9" fillId="25" borderId="0" xfId="0" applyNumberFormat="1" applyFont="1" applyFill="1" applyAlignment="1">
      <alignment vertical="center"/>
    </xf>
    <xf numFmtId="10" fontId="0" fillId="24" borderId="0" xfId="53" applyNumberFormat="1" applyFont="1" applyFill="1">
      <alignment/>
      <protection/>
    </xf>
    <xf numFmtId="4" fontId="0" fillId="24" borderId="0" xfId="53" applyNumberFormat="1" applyFont="1" applyFill="1">
      <alignment/>
      <protection/>
    </xf>
    <xf numFmtId="4" fontId="10" fillId="24" borderId="11" xfId="53" applyNumberFormat="1" applyFont="1" applyFill="1" applyBorder="1">
      <alignment/>
      <protection/>
    </xf>
    <xf numFmtId="4" fontId="10" fillId="24" borderId="0" xfId="53" applyNumberFormat="1" applyFont="1" applyFill="1" applyBorder="1">
      <alignment/>
      <protection/>
    </xf>
    <xf numFmtId="0" fontId="10" fillId="17" borderId="12" xfId="53" applyFont="1" applyFill="1" applyBorder="1">
      <alignment/>
      <protection/>
    </xf>
    <xf numFmtId="0" fontId="3" fillId="17" borderId="11" xfId="53" applyFill="1" applyBorder="1">
      <alignment/>
      <protection/>
    </xf>
    <xf numFmtId="0" fontId="10" fillId="16" borderId="10" xfId="53" applyFont="1" applyFill="1" applyBorder="1" applyAlignment="1">
      <alignment horizontal="center"/>
      <protection/>
    </xf>
    <xf numFmtId="0" fontId="10" fillId="16" borderId="10" xfId="53" applyFont="1" applyFill="1" applyBorder="1" applyAlignment="1">
      <alignment horizontal="center" wrapText="1"/>
      <protection/>
    </xf>
    <xf numFmtId="9" fontId="10" fillId="16" borderId="10" xfId="53" applyNumberFormat="1" applyFont="1" applyFill="1" applyBorder="1" applyAlignment="1">
      <alignment horizontal="center" wrapText="1"/>
      <protection/>
    </xf>
    <xf numFmtId="0" fontId="10" fillId="24" borderId="0" xfId="53" applyFont="1" applyFill="1">
      <alignment/>
      <protection/>
    </xf>
    <xf numFmtId="194" fontId="0" fillId="0" borderId="10" xfId="53" applyNumberFormat="1" applyFont="1" applyBorder="1" applyAlignment="1">
      <alignment horizontal="center"/>
      <protection/>
    </xf>
    <xf numFmtId="9" fontId="0" fillId="0" borderId="10" xfId="53" applyNumberFormat="1" applyFont="1" applyBorder="1" applyAlignment="1">
      <alignment horizontal="center"/>
      <protection/>
    </xf>
    <xf numFmtId="4" fontId="9" fillId="25" borderId="10" xfId="0" applyNumberFormat="1" applyFont="1" applyFill="1" applyBorder="1" applyAlignment="1">
      <alignment horizontal="center" vertical="center"/>
    </xf>
    <xf numFmtId="10" fontId="9" fillId="25" borderId="10" xfId="0" applyNumberFormat="1" applyFont="1" applyFill="1" applyBorder="1" applyAlignment="1">
      <alignment horizontal="center" vertical="center"/>
    </xf>
    <xf numFmtId="4" fontId="0" fillId="24" borderId="10" xfId="53" applyNumberFormat="1" applyFont="1" applyFill="1" applyBorder="1" applyAlignment="1">
      <alignment horizontal="center"/>
      <protection/>
    </xf>
    <xf numFmtId="9" fontId="0" fillId="0" borderId="10" xfId="53" applyNumberFormat="1" applyFont="1" applyFill="1" applyBorder="1" applyAlignment="1">
      <alignment horizontal="center"/>
      <protection/>
    </xf>
    <xf numFmtId="4" fontId="10" fillId="0" borderId="10" xfId="53" applyNumberFormat="1" applyFont="1" applyBorder="1" applyAlignment="1">
      <alignment horizontal="center"/>
      <protection/>
    </xf>
    <xf numFmtId="194" fontId="12" fillId="0" borderId="10" xfId="53" applyNumberFormat="1" applyFont="1" applyBorder="1" applyAlignment="1">
      <alignment horizontal="center"/>
      <protection/>
    </xf>
    <xf numFmtId="9" fontId="10" fillId="0" borderId="10" xfId="53" applyNumberFormat="1" applyFont="1" applyBorder="1" applyAlignment="1">
      <alignment horizontal="center"/>
      <protection/>
    </xf>
    <xf numFmtId="4" fontId="10" fillId="24" borderId="10" xfId="53" applyNumberFormat="1" applyFont="1" applyFill="1" applyBorder="1" applyAlignment="1">
      <alignment horizontal="center"/>
      <protection/>
    </xf>
    <xf numFmtId="10" fontId="11" fillId="25" borderId="10" xfId="0" applyNumberFormat="1" applyFont="1" applyFill="1" applyBorder="1" applyAlignment="1">
      <alignment horizontal="center" vertical="center"/>
    </xf>
    <xf numFmtId="4" fontId="0" fillId="0" borderId="0" xfId="53" applyNumberFormat="1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10" fontId="0" fillId="24" borderId="0" xfId="53" applyNumberFormat="1" applyFont="1" applyFill="1" applyAlignment="1">
      <alignment horizontal="center"/>
      <protection/>
    </xf>
    <xf numFmtId="0" fontId="0" fillId="24" borderId="0" xfId="53" applyFont="1" applyFill="1" applyAlignment="1">
      <alignment horizontal="center"/>
      <protection/>
    </xf>
    <xf numFmtId="3" fontId="0" fillId="0" borderId="0" xfId="53" applyNumberFormat="1" applyFont="1" applyAlignment="1">
      <alignment horizontal="center"/>
      <protection/>
    </xf>
    <xf numFmtId="0" fontId="10" fillId="24" borderId="10" xfId="53" applyFont="1" applyFill="1" applyBorder="1" applyAlignment="1">
      <alignment horizontal="left"/>
      <protection/>
    </xf>
    <xf numFmtId="0" fontId="0" fillId="0" borderId="0" xfId="53" applyFont="1" applyAlignment="1">
      <alignment horizontal="left"/>
      <protection/>
    </xf>
    <xf numFmtId="0" fontId="3" fillId="17" borderId="11" xfId="53" applyFill="1" applyBorder="1" applyAlignment="1">
      <alignment horizontal="left"/>
      <protection/>
    </xf>
    <xf numFmtId="0" fontId="10" fillId="16" borderId="10" xfId="53" applyFont="1" applyFill="1" applyBorder="1" applyAlignment="1">
      <alignment horizontal="left" wrapText="1"/>
      <protection/>
    </xf>
    <xf numFmtId="0" fontId="10" fillId="24" borderId="10" xfId="53" applyFont="1" applyFill="1" applyBorder="1" applyAlignment="1">
      <alignment horizontal="left" wrapText="1"/>
      <protection/>
    </xf>
    <xf numFmtId="10" fontId="9" fillId="26" borderId="10" xfId="0" applyNumberFormat="1" applyFont="1" applyFill="1" applyBorder="1" applyAlignment="1">
      <alignment horizontal="center" vertical="center"/>
    </xf>
    <xf numFmtId="9" fontId="0" fillId="27" borderId="10" xfId="53" applyNumberFormat="1" applyFont="1" applyFill="1" applyBorder="1" applyAlignment="1">
      <alignment horizontal="center"/>
      <protection/>
    </xf>
    <xf numFmtId="4" fontId="10" fillId="28" borderId="11" xfId="53" applyNumberFormat="1" applyFont="1" applyFill="1" applyBorder="1" applyAlignment="1">
      <alignment horizontal="center"/>
      <protection/>
    </xf>
    <xf numFmtId="4" fontId="10" fillId="24" borderId="11" xfId="53" applyNumberFormat="1" applyFont="1" applyFill="1" applyBorder="1" applyAlignment="1">
      <alignment horizontal="center"/>
      <protection/>
    </xf>
    <xf numFmtId="194" fontId="0" fillId="24" borderId="0" xfId="53" applyNumberFormat="1" applyFont="1" applyFill="1">
      <alignment/>
      <protection/>
    </xf>
    <xf numFmtId="10" fontId="0" fillId="0" borderId="0" xfId="53" applyNumberFormat="1" applyFont="1">
      <alignment/>
      <protection/>
    </xf>
    <xf numFmtId="10" fontId="10" fillId="0" borderId="10" xfId="53" applyNumberFormat="1" applyFont="1" applyBorder="1" applyAlignment="1">
      <alignment horizontal="center"/>
      <protection/>
    </xf>
    <xf numFmtId="4" fontId="10" fillId="4" borderId="11" xfId="53" applyNumberFormat="1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10" fillId="0" borderId="0" xfId="53" applyFont="1" applyFill="1">
      <alignment/>
      <protection/>
    </xf>
    <xf numFmtId="3" fontId="10" fillId="0" borderId="10" xfId="53" applyNumberFormat="1" applyFont="1" applyBorder="1" applyAlignment="1">
      <alignment horizontal="center"/>
      <protection/>
    </xf>
    <xf numFmtId="193" fontId="10" fillId="0" borderId="10" xfId="53" applyNumberFormat="1" applyFont="1" applyBorder="1" applyAlignment="1">
      <alignment horizontal="center"/>
      <protection/>
    </xf>
    <xf numFmtId="0" fontId="0" fillId="0" borderId="0" xfId="53" applyFont="1" applyFill="1" applyBorder="1">
      <alignment/>
      <protection/>
    </xf>
    <xf numFmtId="0" fontId="10" fillId="0" borderId="0" xfId="53" applyFont="1" applyFill="1" applyBorder="1" applyAlignment="1">
      <alignment horizontal="center"/>
      <protection/>
    </xf>
    <xf numFmtId="4" fontId="0" fillId="0" borderId="0" xfId="53" applyNumberFormat="1" applyFont="1" applyFill="1" applyBorder="1" applyAlignment="1">
      <alignment horizontal="center"/>
      <protection/>
    </xf>
    <xf numFmtId="4" fontId="10" fillId="0" borderId="0" xfId="53" applyNumberFormat="1" applyFont="1" applyFill="1" applyBorder="1" applyAlignment="1">
      <alignment horizontal="center"/>
      <protection/>
    </xf>
    <xf numFmtId="4" fontId="13" fillId="0" borderId="0" xfId="53" applyNumberFormat="1" applyFont="1" applyFill="1" applyBorder="1" applyAlignment="1">
      <alignment horizontal="center"/>
      <protection/>
    </xf>
    <xf numFmtId="10" fontId="13" fillId="0" borderId="0" xfId="53" applyNumberFormat="1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 wrapText="1"/>
      <protection/>
    </xf>
    <xf numFmtId="10" fontId="0" fillId="0" borderId="0" xfId="53" applyNumberFormat="1" applyFont="1" applyFill="1" applyBorder="1" applyAlignment="1">
      <alignment horizontal="center"/>
      <protection/>
    </xf>
    <xf numFmtId="10" fontId="10" fillId="0" borderId="0" xfId="53" applyNumberFormat="1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4" fontId="0" fillId="0" borderId="0" xfId="53" applyNumberFormat="1" applyFont="1" applyFill="1" applyBorder="1">
      <alignment/>
      <protection/>
    </xf>
    <xf numFmtId="4" fontId="10" fillId="0" borderId="0" xfId="53" applyNumberFormat="1" applyFont="1" applyFill="1" applyBorder="1">
      <alignment/>
      <protection/>
    </xf>
    <xf numFmtId="193" fontId="0" fillId="0" borderId="10" xfId="53" applyNumberFormat="1" applyFont="1" applyBorder="1" applyAlignment="1">
      <alignment horizontal="center"/>
      <protection/>
    </xf>
    <xf numFmtId="193" fontId="0" fillId="0" borderId="0" xfId="53" applyNumberFormat="1" applyFont="1" applyAlignment="1">
      <alignment horizontal="center"/>
      <protection/>
    </xf>
    <xf numFmtId="193" fontId="0" fillId="0" borderId="10" xfId="53" applyNumberFormat="1" applyFont="1" applyBorder="1" applyAlignment="1">
      <alignment horizontal="center"/>
      <protection/>
    </xf>
    <xf numFmtId="0" fontId="35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8" fillId="0" borderId="0" xfId="53" applyFont="1" applyBorder="1" applyAlignment="1">
      <alignment horizontal="center"/>
      <protection/>
    </xf>
    <xf numFmtId="0" fontId="10" fillId="0" borderId="12" xfId="53" applyFont="1" applyFill="1" applyBorder="1" applyAlignment="1">
      <alignment horizontal="center" wrapText="1"/>
      <protection/>
    </xf>
    <xf numFmtId="0" fontId="10" fillId="0" borderId="11" xfId="53" applyFont="1" applyFill="1" applyBorder="1" applyAlignment="1">
      <alignment horizontal="center" wrapText="1"/>
      <protection/>
    </xf>
    <xf numFmtId="0" fontId="10" fillId="28" borderId="12" xfId="53" applyFont="1" applyFill="1" applyBorder="1" applyAlignment="1">
      <alignment horizontal="center"/>
      <protection/>
    </xf>
    <xf numFmtId="0" fontId="10" fillId="28" borderId="13" xfId="53" applyFont="1" applyFill="1" applyBorder="1" applyAlignment="1">
      <alignment horizontal="center"/>
      <protection/>
    </xf>
    <xf numFmtId="0" fontId="10" fillId="4" borderId="12" xfId="53" applyFont="1" applyFill="1" applyBorder="1" applyAlignment="1">
      <alignment horizontal="center"/>
      <protection/>
    </xf>
    <xf numFmtId="0" fontId="10" fillId="4" borderId="13" xfId="53" applyFont="1" applyFill="1" applyBorder="1" applyAlignment="1">
      <alignment horizontal="center"/>
      <protection/>
    </xf>
    <xf numFmtId="0" fontId="10" fillId="0" borderId="10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/>
      <protection/>
    </xf>
    <xf numFmtId="0" fontId="33" fillId="0" borderId="10" xfId="53" applyFont="1" applyFill="1" applyBorder="1" applyAlignment="1">
      <alignment horizontal="right" wrapText="1"/>
      <protection/>
    </xf>
    <xf numFmtId="0" fontId="33" fillId="0" borderId="10" xfId="53" applyFont="1" applyFill="1" applyBorder="1" applyAlignment="1">
      <alignment horizontal="right"/>
      <protection/>
    </xf>
    <xf numFmtId="0" fontId="10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/>
      <protection/>
    </xf>
    <xf numFmtId="0" fontId="15" fillId="0" borderId="12" xfId="53" applyFont="1" applyFill="1" applyBorder="1" applyAlignment="1">
      <alignment horizontal="center" wrapText="1"/>
      <protection/>
    </xf>
    <xf numFmtId="0" fontId="15" fillId="0" borderId="11" xfId="53" applyFont="1" applyFill="1" applyBorder="1" applyAlignment="1">
      <alignment horizontal="center" wrapText="1"/>
      <protection/>
    </xf>
    <xf numFmtId="0" fontId="10" fillId="21" borderId="12" xfId="53" applyFont="1" applyFill="1" applyBorder="1" applyAlignment="1">
      <alignment horizontal="center" wrapText="1"/>
      <protection/>
    </xf>
    <xf numFmtId="0" fontId="10" fillId="21" borderId="11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enta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zoomScalePageLayoutView="0" workbookViewId="0" topLeftCell="A46">
      <selection activeCell="J48" sqref="J48"/>
    </sheetView>
  </sheetViews>
  <sheetFormatPr defaultColWidth="12.57421875" defaultRowHeight="12.75"/>
  <cols>
    <col min="1" max="1" width="11.140625" style="2" customWidth="1"/>
    <col min="2" max="2" width="40.140625" style="2" customWidth="1"/>
    <col min="3" max="3" width="22.7109375" style="2" customWidth="1"/>
    <col min="4" max="4" width="16.8515625" style="2" customWidth="1"/>
    <col min="5" max="5" width="15.8515625" style="2" customWidth="1"/>
    <col min="6" max="6" width="14.00390625" style="2" customWidth="1"/>
    <col min="7" max="7" width="16.00390625" style="2" bestFit="1" customWidth="1"/>
    <col min="8" max="8" width="10.421875" style="2" customWidth="1"/>
    <col min="9" max="9" width="12.57421875" style="2" customWidth="1"/>
    <col min="10" max="10" width="14.7109375" style="2" bestFit="1" customWidth="1"/>
    <col min="11" max="16384" width="12.57421875" style="2" customWidth="1"/>
  </cols>
  <sheetData>
    <row r="1" spans="1:9" ht="18">
      <c r="A1" s="79" t="s">
        <v>80</v>
      </c>
      <c r="B1" s="79"/>
      <c r="C1" s="79"/>
      <c r="D1" s="79"/>
      <c r="E1" s="79"/>
      <c r="F1" s="79"/>
      <c r="G1" s="79"/>
      <c r="H1" s="79"/>
      <c r="I1" s="79"/>
    </row>
    <row r="2" spans="1:9" ht="18">
      <c r="A2" s="8"/>
      <c r="B2" s="8"/>
      <c r="C2" s="8"/>
      <c r="D2" s="8"/>
      <c r="E2" s="8"/>
      <c r="F2" s="8"/>
      <c r="G2" s="8"/>
      <c r="H2" s="8"/>
      <c r="I2" s="8"/>
    </row>
    <row r="3" spans="1:5" ht="13.5">
      <c r="A3" s="5"/>
      <c r="B3" s="6"/>
      <c r="C3" s="1"/>
      <c r="D3" s="1"/>
      <c r="E3" s="1"/>
    </row>
    <row r="4" spans="1:2" ht="13.5">
      <c r="A4" s="22" t="s">
        <v>7</v>
      </c>
      <c r="B4" s="23"/>
    </row>
    <row r="5" spans="1:15" ht="25.5">
      <c r="A5" s="24" t="s">
        <v>14</v>
      </c>
      <c r="B5" s="24" t="s">
        <v>15</v>
      </c>
      <c r="C5" s="25" t="s">
        <v>22</v>
      </c>
      <c r="D5" s="25" t="s">
        <v>23</v>
      </c>
      <c r="E5" s="24" t="s">
        <v>24</v>
      </c>
      <c r="F5" s="26" t="s">
        <v>25</v>
      </c>
      <c r="G5" s="25" t="s">
        <v>45</v>
      </c>
      <c r="H5" s="25" t="s">
        <v>30</v>
      </c>
      <c r="I5" s="25" t="s">
        <v>32</v>
      </c>
      <c r="J5" s="15"/>
      <c r="K5" s="9"/>
      <c r="L5" s="9"/>
      <c r="M5" s="9"/>
      <c r="N5" s="9"/>
      <c r="O5" s="9"/>
    </row>
    <row r="6" spans="1:15" ht="13.5">
      <c r="A6" s="24">
        <v>1</v>
      </c>
      <c r="B6" s="44" t="s">
        <v>9</v>
      </c>
      <c r="C6" s="7">
        <v>3064923.24</v>
      </c>
      <c r="D6" s="7">
        <v>2564882</v>
      </c>
      <c r="E6" s="28">
        <f aca="true" t="shared" si="0" ref="E6:E11">C6-D6</f>
        <v>500041.2400000002</v>
      </c>
      <c r="F6" s="29">
        <f aca="true" t="shared" si="1" ref="F6:F11">C6/D6</f>
        <v>1.1949568206256662</v>
      </c>
      <c r="G6" s="30">
        <v>2496865.42</v>
      </c>
      <c r="H6" s="31">
        <f aca="true" t="shared" si="2" ref="H6:H11">G6/C6</f>
        <v>0.8146583860286171</v>
      </c>
      <c r="I6" s="32">
        <f aca="true" t="shared" si="3" ref="I6:I11">C6-G6</f>
        <v>568057.8200000003</v>
      </c>
      <c r="J6" s="15"/>
      <c r="K6" s="9"/>
      <c r="L6" s="9"/>
      <c r="M6" s="9"/>
      <c r="N6" s="9"/>
      <c r="O6" s="9"/>
    </row>
    <row r="7" spans="1:15" ht="13.5">
      <c r="A7" s="24">
        <v>2</v>
      </c>
      <c r="B7" s="44" t="s">
        <v>10</v>
      </c>
      <c r="C7" s="7">
        <v>65665.17</v>
      </c>
      <c r="D7" s="7">
        <v>126000</v>
      </c>
      <c r="E7" s="28">
        <f t="shared" si="0"/>
        <v>-60334.83</v>
      </c>
      <c r="F7" s="33">
        <f t="shared" si="1"/>
        <v>0.5211521428571428</v>
      </c>
      <c r="G7" s="30">
        <v>58768.69</v>
      </c>
      <c r="H7" s="31">
        <f t="shared" si="2"/>
        <v>0.8949750682134837</v>
      </c>
      <c r="I7" s="32">
        <f t="shared" si="3"/>
        <v>6896.479999999996</v>
      </c>
      <c r="J7" s="53"/>
      <c r="K7" s="9"/>
      <c r="L7" s="9"/>
      <c r="M7" s="9"/>
      <c r="N7" s="9"/>
      <c r="O7" s="9"/>
    </row>
    <row r="8" spans="1:15" ht="13.5">
      <c r="A8" s="24">
        <v>3</v>
      </c>
      <c r="B8" s="44" t="s">
        <v>11</v>
      </c>
      <c r="C8" s="7">
        <v>893119.73</v>
      </c>
      <c r="D8" s="7">
        <v>883716.38</v>
      </c>
      <c r="E8" s="28">
        <f t="shared" si="0"/>
        <v>9403.349999999977</v>
      </c>
      <c r="F8" s="29">
        <f t="shared" si="1"/>
        <v>1.0106406876830776</v>
      </c>
      <c r="G8" s="30">
        <v>851593</v>
      </c>
      <c r="H8" s="31">
        <f t="shared" si="2"/>
        <v>0.9535037368394045</v>
      </c>
      <c r="I8" s="32">
        <f t="shared" si="3"/>
        <v>41526.72999999998</v>
      </c>
      <c r="J8" s="15"/>
      <c r="K8" s="9"/>
      <c r="L8" s="9"/>
      <c r="M8" s="9"/>
      <c r="N8" s="9"/>
      <c r="O8" s="9"/>
    </row>
    <row r="9" spans="1:15" ht="13.5">
      <c r="A9" s="24">
        <v>4</v>
      </c>
      <c r="B9" s="44" t="s">
        <v>12</v>
      </c>
      <c r="C9" s="7">
        <v>3943851.88</v>
      </c>
      <c r="D9" s="7">
        <v>3985491.21</v>
      </c>
      <c r="E9" s="28">
        <f t="shared" si="0"/>
        <v>-41639.330000000075</v>
      </c>
      <c r="F9" s="29">
        <f t="shared" si="1"/>
        <v>0.9895522715253963</v>
      </c>
      <c r="G9" s="30">
        <v>3808264.62</v>
      </c>
      <c r="H9" s="31">
        <f t="shared" si="2"/>
        <v>0.9656206003355279</v>
      </c>
      <c r="I9" s="32">
        <f t="shared" si="3"/>
        <v>135587.25999999978</v>
      </c>
      <c r="J9" s="15"/>
      <c r="K9" s="9"/>
      <c r="L9" s="9"/>
      <c r="M9" s="9"/>
      <c r="N9" s="9"/>
      <c r="O9" s="9"/>
    </row>
    <row r="10" spans="1:15" ht="13.5">
      <c r="A10" s="24">
        <v>5</v>
      </c>
      <c r="B10" s="44" t="s">
        <v>13</v>
      </c>
      <c r="C10" s="7">
        <v>138101.64</v>
      </c>
      <c r="D10" s="7">
        <v>135602</v>
      </c>
      <c r="E10" s="28">
        <f t="shared" si="0"/>
        <v>2499.640000000014</v>
      </c>
      <c r="F10" s="29">
        <f t="shared" si="1"/>
        <v>1.0184336514210706</v>
      </c>
      <c r="G10" s="30">
        <v>7098.39</v>
      </c>
      <c r="H10" s="31">
        <f t="shared" si="2"/>
        <v>0.051399751661167815</v>
      </c>
      <c r="I10" s="32">
        <f t="shared" si="3"/>
        <v>131003.25000000001</v>
      </c>
      <c r="J10" s="15"/>
      <c r="K10" s="9"/>
      <c r="L10" s="9"/>
      <c r="M10" s="9"/>
      <c r="N10" s="9"/>
      <c r="O10" s="9"/>
    </row>
    <row r="11" spans="1:15" s="4" customFormat="1" ht="13.5">
      <c r="A11" s="11"/>
      <c r="B11" s="24" t="s">
        <v>19</v>
      </c>
      <c r="C11" s="34">
        <f>SUM(C6:C10)</f>
        <v>8105661.659999999</v>
      </c>
      <c r="D11" s="34">
        <f>SUM(D6:D10)</f>
        <v>7695691.59</v>
      </c>
      <c r="E11" s="35">
        <f t="shared" si="0"/>
        <v>409970.06999999937</v>
      </c>
      <c r="F11" s="36">
        <f t="shared" si="1"/>
        <v>1.0532726740937393</v>
      </c>
      <c r="G11" s="37">
        <f>SUM(G6:G10)</f>
        <v>7222590.12</v>
      </c>
      <c r="H11" s="38">
        <f t="shared" si="2"/>
        <v>0.8910549715690946</v>
      </c>
      <c r="I11" s="37">
        <f t="shared" si="3"/>
        <v>883071.5399999991</v>
      </c>
      <c r="J11" s="27"/>
      <c r="K11" s="11"/>
      <c r="L11" s="11"/>
      <c r="M11" s="11"/>
      <c r="N11" s="11"/>
      <c r="O11" s="11"/>
    </row>
    <row r="12" spans="1:15" ht="13.5">
      <c r="A12" s="9"/>
      <c r="B12" s="45"/>
      <c r="C12" s="39"/>
      <c r="D12" s="39"/>
      <c r="E12" s="39"/>
      <c r="F12" s="40"/>
      <c r="G12" s="41"/>
      <c r="H12" s="41"/>
      <c r="I12" s="42"/>
      <c r="J12" s="15"/>
      <c r="K12" s="9"/>
      <c r="L12" s="9"/>
      <c r="M12" s="9"/>
      <c r="N12" s="9"/>
      <c r="O12" s="9"/>
    </row>
    <row r="13" spans="1:15" ht="13.5">
      <c r="A13" s="9"/>
      <c r="B13" s="45"/>
      <c r="C13" s="39"/>
      <c r="D13" s="39"/>
      <c r="E13" s="39"/>
      <c r="F13" s="43"/>
      <c r="G13" s="42"/>
      <c r="H13" s="42"/>
      <c r="I13" s="42"/>
      <c r="J13" s="15"/>
      <c r="K13" s="9"/>
      <c r="L13" s="9"/>
      <c r="M13" s="9"/>
      <c r="N13" s="9"/>
      <c r="O13" s="9"/>
    </row>
    <row r="14" spans="1:15" ht="13.5">
      <c r="A14" s="22" t="s">
        <v>20</v>
      </c>
      <c r="B14" s="46"/>
      <c r="C14" s="39"/>
      <c r="D14" s="39"/>
      <c r="E14" s="39"/>
      <c r="F14" s="40"/>
      <c r="G14" s="42"/>
      <c r="H14" s="42"/>
      <c r="I14" s="42"/>
      <c r="J14" s="15"/>
      <c r="K14" s="9"/>
      <c r="L14" s="9"/>
      <c r="M14" s="9"/>
      <c r="N14" s="9"/>
      <c r="O14" s="9"/>
    </row>
    <row r="15" spans="1:15" ht="25.5">
      <c r="A15" s="24" t="s">
        <v>0</v>
      </c>
      <c r="B15" s="47" t="s">
        <v>1</v>
      </c>
      <c r="C15" s="25" t="s">
        <v>26</v>
      </c>
      <c r="D15" s="25" t="s">
        <v>23</v>
      </c>
      <c r="E15" s="26" t="s">
        <v>27</v>
      </c>
      <c r="F15" s="25" t="s">
        <v>28</v>
      </c>
      <c r="G15" s="25" t="s">
        <v>46</v>
      </c>
      <c r="H15" s="25" t="s">
        <v>31</v>
      </c>
      <c r="I15" s="25" t="s">
        <v>33</v>
      </c>
      <c r="J15" s="15"/>
      <c r="K15" s="9"/>
      <c r="L15" s="9"/>
      <c r="M15" s="9"/>
      <c r="N15" s="9"/>
      <c r="O15" s="9"/>
    </row>
    <row r="16" spans="1:15" ht="13.5">
      <c r="A16" s="24">
        <v>1</v>
      </c>
      <c r="B16" s="44" t="s">
        <v>17</v>
      </c>
      <c r="C16" s="7">
        <v>4397938.58</v>
      </c>
      <c r="D16" s="7">
        <v>4572236.4</v>
      </c>
      <c r="E16" s="28">
        <f>C16-D16</f>
        <v>-174297.8200000003</v>
      </c>
      <c r="F16" s="29">
        <f>C16/D16</f>
        <v>0.9618790883166057</v>
      </c>
      <c r="G16" s="30">
        <v>4325413.59</v>
      </c>
      <c r="H16" s="31">
        <f>G16/C16</f>
        <v>0.9835093217695641</v>
      </c>
      <c r="I16" s="32">
        <f>C16-G16</f>
        <v>72524.99000000022</v>
      </c>
      <c r="J16" s="15"/>
      <c r="K16" s="9"/>
      <c r="L16" s="9"/>
      <c r="M16" s="9"/>
      <c r="N16" s="9"/>
      <c r="O16" s="9"/>
    </row>
    <row r="17" spans="1:15" ht="25.5">
      <c r="A17" s="25">
        <v>2</v>
      </c>
      <c r="B17" s="48" t="s">
        <v>18</v>
      </c>
      <c r="C17" s="7">
        <v>1820547.7</v>
      </c>
      <c r="D17" s="7">
        <v>2023139.08</v>
      </c>
      <c r="E17" s="28">
        <f>C17-D17</f>
        <v>-202591.38000000012</v>
      </c>
      <c r="F17" s="29">
        <f>C17/D17</f>
        <v>0.8998628507536911</v>
      </c>
      <c r="G17" s="30">
        <v>1574804.37</v>
      </c>
      <c r="H17" s="31">
        <f>G17/C17</f>
        <v>0.8650168133468846</v>
      </c>
      <c r="I17" s="32">
        <f>C17-G17</f>
        <v>245743.32999999984</v>
      </c>
      <c r="J17" s="15"/>
      <c r="K17" s="9"/>
      <c r="L17" s="9"/>
      <c r="M17" s="9"/>
      <c r="N17" s="9"/>
      <c r="O17" s="9"/>
    </row>
    <row r="18" spans="1:15" ht="13.5">
      <c r="A18" s="24">
        <v>3</v>
      </c>
      <c r="B18" s="44" t="s">
        <v>2</v>
      </c>
      <c r="C18" s="7">
        <v>68059.24</v>
      </c>
      <c r="D18" s="7">
        <v>77761.73</v>
      </c>
      <c r="E18" s="28">
        <f>C18-D18</f>
        <v>-9702.48999999999</v>
      </c>
      <c r="F18" s="29">
        <f>C18/D18</f>
        <v>0.8752279559623997</v>
      </c>
      <c r="G18" s="30">
        <v>68059.24</v>
      </c>
      <c r="H18" s="31">
        <f>G18/C18</f>
        <v>1</v>
      </c>
      <c r="I18" s="32">
        <f>C18-G18</f>
        <v>0</v>
      </c>
      <c r="J18" s="15"/>
      <c r="K18" s="9"/>
      <c r="L18" s="9"/>
      <c r="M18" s="9"/>
      <c r="N18" s="9"/>
      <c r="O18" s="9"/>
    </row>
    <row r="19" spans="1:15" ht="13.5">
      <c r="A19" s="24">
        <v>4</v>
      </c>
      <c r="B19" s="44" t="s">
        <v>12</v>
      </c>
      <c r="C19" s="7">
        <v>542366.33</v>
      </c>
      <c r="D19" s="7">
        <v>624533.44</v>
      </c>
      <c r="E19" s="28">
        <f>C19-D19</f>
        <v>-82167.10999999999</v>
      </c>
      <c r="F19" s="29">
        <f>C19/D19</f>
        <v>0.868434410813935</v>
      </c>
      <c r="G19" s="30">
        <v>384038.01</v>
      </c>
      <c r="H19" s="31">
        <f>G19/C19</f>
        <v>0.7080786338635734</v>
      </c>
      <c r="I19" s="32">
        <f>C19-G19</f>
        <v>158328.31999999995</v>
      </c>
      <c r="J19" s="15"/>
      <c r="K19" s="9"/>
      <c r="L19" s="9"/>
      <c r="M19" s="9"/>
      <c r="N19" s="9"/>
      <c r="O19" s="9"/>
    </row>
    <row r="20" spans="1:15" ht="13.5">
      <c r="A20" s="9"/>
      <c r="B20" s="24" t="s">
        <v>19</v>
      </c>
      <c r="C20" s="34">
        <f>SUM(C16:C19)</f>
        <v>6828911.850000001</v>
      </c>
      <c r="D20" s="34">
        <f>SUM(D16:D19)</f>
        <v>7297670.65</v>
      </c>
      <c r="E20" s="28">
        <f>C20-D20</f>
        <v>-468758.7999999998</v>
      </c>
      <c r="F20" s="36">
        <f>C20/D20</f>
        <v>0.9357659693781879</v>
      </c>
      <c r="G20" s="37">
        <f>SUM(G16:G19)</f>
        <v>6352315.21</v>
      </c>
      <c r="H20" s="38">
        <f>G20/C20</f>
        <v>0.9302089922276562</v>
      </c>
      <c r="I20" s="37">
        <f>C20-G20</f>
        <v>476596.6400000006</v>
      </c>
      <c r="J20" s="19"/>
      <c r="K20" s="9"/>
      <c r="L20" s="9"/>
      <c r="M20" s="9"/>
      <c r="N20" s="9"/>
      <c r="O20" s="9"/>
    </row>
    <row r="21" spans="1:15" ht="13.5">
      <c r="A21" s="9"/>
      <c r="B21" s="9"/>
      <c r="C21" s="10"/>
      <c r="D21" s="10"/>
      <c r="E21" s="10"/>
      <c r="F21" s="9"/>
      <c r="G21" s="18"/>
      <c r="H21" s="17"/>
      <c r="I21" s="16"/>
      <c r="J21" s="15"/>
      <c r="K21" s="9"/>
      <c r="L21" s="9"/>
      <c r="M21" s="9"/>
      <c r="N21" s="9"/>
      <c r="O21" s="9"/>
    </row>
    <row r="22" spans="1:15" ht="13.5">
      <c r="A22" s="82" t="s">
        <v>35</v>
      </c>
      <c r="B22" s="83"/>
      <c r="C22" s="51">
        <f>C11-C20</f>
        <v>1276749.8099999987</v>
      </c>
      <c r="D22" s="10"/>
      <c r="E22" s="10"/>
      <c r="F22" s="13"/>
      <c r="G22" s="52">
        <f>G11-G20</f>
        <v>870274.9100000001</v>
      </c>
      <c r="H22" s="21"/>
      <c r="I22" s="15"/>
      <c r="J22" s="15"/>
      <c r="K22" s="9"/>
      <c r="L22" s="9"/>
      <c r="M22" s="9"/>
      <c r="N22" s="9"/>
      <c r="O22" s="9"/>
    </row>
    <row r="23" spans="1:15" ht="13.5">
      <c r="A23" s="9"/>
      <c r="B23" s="9"/>
      <c r="C23" s="10"/>
      <c r="D23" s="10"/>
      <c r="E23" s="10"/>
      <c r="F23" s="9"/>
      <c r="G23" s="15"/>
      <c r="H23" s="15"/>
      <c r="I23" s="19"/>
      <c r="J23" s="15"/>
      <c r="K23" s="9"/>
      <c r="L23" s="9"/>
      <c r="M23" s="9"/>
      <c r="N23" s="9"/>
      <c r="O23" s="9"/>
    </row>
    <row r="24" spans="1:15" ht="13.5">
      <c r="A24" s="9"/>
      <c r="B24" s="9"/>
      <c r="C24" s="10"/>
      <c r="D24" s="10"/>
      <c r="E24" s="10"/>
      <c r="F24" s="13"/>
      <c r="G24" s="15"/>
      <c r="H24" s="15"/>
      <c r="I24" s="15"/>
      <c r="J24" s="15"/>
      <c r="K24" s="9"/>
      <c r="L24" s="9"/>
      <c r="M24" s="9"/>
      <c r="N24" s="9"/>
      <c r="O24" s="9"/>
    </row>
    <row r="25" spans="1:15" ht="13.5">
      <c r="A25" s="22" t="s">
        <v>8</v>
      </c>
      <c r="B25" s="23"/>
      <c r="C25" s="10"/>
      <c r="D25" s="10"/>
      <c r="E25" s="10"/>
      <c r="F25" s="9"/>
      <c r="G25" s="15"/>
      <c r="H25" s="15"/>
      <c r="I25" s="15"/>
      <c r="J25" s="15"/>
      <c r="K25" s="9"/>
      <c r="L25" s="9"/>
      <c r="M25" s="9"/>
      <c r="N25" s="9"/>
      <c r="O25" s="9"/>
    </row>
    <row r="26" spans="1:15" ht="25.5">
      <c r="A26" s="24" t="s">
        <v>14</v>
      </c>
      <c r="B26" s="24" t="s">
        <v>15</v>
      </c>
      <c r="C26" s="25" t="s">
        <v>22</v>
      </c>
      <c r="D26" s="25" t="s">
        <v>23</v>
      </c>
      <c r="E26" s="24" t="s">
        <v>24</v>
      </c>
      <c r="F26" s="26" t="s">
        <v>25</v>
      </c>
      <c r="G26" s="25" t="s">
        <v>45</v>
      </c>
      <c r="H26" s="25" t="s">
        <v>30</v>
      </c>
      <c r="I26" s="25" t="s">
        <v>32</v>
      </c>
      <c r="J26" s="15"/>
      <c r="K26" s="9"/>
      <c r="L26" s="9"/>
      <c r="M26" s="9"/>
      <c r="N26" s="9"/>
      <c r="O26" s="9"/>
    </row>
    <row r="27" spans="1:15" ht="13.5">
      <c r="A27" s="24">
        <v>6</v>
      </c>
      <c r="B27" s="44" t="s">
        <v>29</v>
      </c>
      <c r="C27" s="7">
        <v>0</v>
      </c>
      <c r="D27" s="7">
        <v>205627.62</v>
      </c>
      <c r="E27" s="28">
        <f>C27-D27</f>
        <v>-205627.62</v>
      </c>
      <c r="F27" s="29">
        <f>C27/D27</f>
        <v>0</v>
      </c>
      <c r="G27" s="30">
        <v>0</v>
      </c>
      <c r="H27" s="49" t="e">
        <f>G27/C27</f>
        <v>#DIV/0!</v>
      </c>
      <c r="I27" s="32">
        <f>C27-G27</f>
        <v>0</v>
      </c>
      <c r="J27" s="15"/>
      <c r="K27" s="9"/>
      <c r="L27" s="9"/>
      <c r="M27" s="9"/>
      <c r="N27" s="9"/>
      <c r="O27" s="9"/>
    </row>
    <row r="28" spans="1:15" ht="13.5">
      <c r="A28" s="25">
        <v>7</v>
      </c>
      <c r="B28" s="48" t="s">
        <v>16</v>
      </c>
      <c r="C28" s="7">
        <v>26400</v>
      </c>
      <c r="D28" s="7">
        <v>6000</v>
      </c>
      <c r="E28" s="28">
        <f>C28-D28</f>
        <v>20400</v>
      </c>
      <c r="F28" s="29">
        <f>C28/D28</f>
        <v>4.4</v>
      </c>
      <c r="G28" s="30">
        <v>26400</v>
      </c>
      <c r="H28" s="31">
        <f>G28/C28</f>
        <v>1</v>
      </c>
      <c r="I28" s="32">
        <f>C28-G28</f>
        <v>0</v>
      </c>
      <c r="J28" s="15"/>
      <c r="K28" s="9"/>
      <c r="L28" s="9"/>
      <c r="M28" s="9"/>
      <c r="N28" s="9"/>
      <c r="O28" s="9"/>
    </row>
    <row r="29" spans="1:15" ht="13.5">
      <c r="A29" s="24">
        <v>8</v>
      </c>
      <c r="B29" s="44" t="s">
        <v>3</v>
      </c>
      <c r="C29" s="7">
        <v>0</v>
      </c>
      <c r="D29" s="7">
        <v>177688.2</v>
      </c>
      <c r="E29" s="28">
        <f>C29-D29</f>
        <v>-177688.2</v>
      </c>
      <c r="F29" s="29">
        <f>C29/D29</f>
        <v>0</v>
      </c>
      <c r="G29" s="30">
        <v>0</v>
      </c>
      <c r="H29" s="49" t="e">
        <f>G29/C29</f>
        <v>#DIV/0!</v>
      </c>
      <c r="I29" s="32">
        <f>C29-G29</f>
        <v>0</v>
      </c>
      <c r="J29" s="15"/>
      <c r="K29" s="9"/>
      <c r="L29" s="9"/>
      <c r="M29" s="9"/>
      <c r="N29" s="9"/>
      <c r="O29" s="9"/>
    </row>
    <row r="30" spans="1:15" ht="13.5">
      <c r="A30" s="24">
        <v>9</v>
      </c>
      <c r="B30" s="44" t="s">
        <v>4</v>
      </c>
      <c r="C30" s="7">
        <v>105000</v>
      </c>
      <c r="D30" s="7">
        <v>105000</v>
      </c>
      <c r="E30" s="28">
        <f>C30-D30</f>
        <v>0</v>
      </c>
      <c r="F30" s="29">
        <f>C30/D30</f>
        <v>1</v>
      </c>
      <c r="G30" s="30">
        <v>105000</v>
      </c>
      <c r="H30" s="31">
        <f>G30/C30</f>
        <v>1</v>
      </c>
      <c r="I30" s="32">
        <f>C30-G30</f>
        <v>0</v>
      </c>
      <c r="J30" s="15"/>
      <c r="K30" s="9"/>
      <c r="L30" s="9"/>
      <c r="M30" s="9"/>
      <c r="N30" s="9"/>
      <c r="O30" s="9"/>
    </row>
    <row r="31" spans="1:15" ht="13.5">
      <c r="A31" s="9"/>
      <c r="B31" s="24" t="s">
        <v>19</v>
      </c>
      <c r="C31" s="34">
        <f>SUM(C27:C30)</f>
        <v>131400</v>
      </c>
      <c r="D31" s="34">
        <f>SUM(D27:D30)</f>
        <v>494315.82</v>
      </c>
      <c r="E31" s="28">
        <f>C31-D31</f>
        <v>-362915.82</v>
      </c>
      <c r="F31" s="36">
        <f>C31/D31</f>
        <v>0.26582195973416345</v>
      </c>
      <c r="G31" s="37">
        <f>SUM(G27:G30)</f>
        <v>131400</v>
      </c>
      <c r="H31" s="38">
        <f>G31/C31</f>
        <v>1</v>
      </c>
      <c r="I31" s="37">
        <f>C31-G31</f>
        <v>0</v>
      </c>
      <c r="J31" s="15"/>
      <c r="K31" s="9"/>
      <c r="L31" s="9"/>
      <c r="M31" s="9"/>
      <c r="N31" s="9"/>
      <c r="O31" s="9"/>
    </row>
    <row r="32" spans="1:15" ht="13.5">
      <c r="A32" s="9"/>
      <c r="B32" s="9"/>
      <c r="C32" s="10"/>
      <c r="D32" s="10"/>
      <c r="E32" s="10"/>
      <c r="F32" s="9"/>
      <c r="G32" s="19"/>
      <c r="H32" s="18"/>
      <c r="I32" s="15"/>
      <c r="J32" s="19"/>
      <c r="K32" s="9"/>
      <c r="L32" s="9"/>
      <c r="M32" s="9"/>
      <c r="N32" s="9"/>
      <c r="O32" s="9"/>
    </row>
    <row r="33" spans="1:15" ht="13.5">
      <c r="A33" s="9"/>
      <c r="B33" s="9"/>
      <c r="C33" s="10"/>
      <c r="D33" s="10"/>
      <c r="E33" s="10"/>
      <c r="F33" s="9"/>
      <c r="G33" s="15"/>
      <c r="H33" s="15"/>
      <c r="I33" s="15"/>
      <c r="J33" s="15"/>
      <c r="K33" s="9"/>
      <c r="L33" s="9"/>
      <c r="M33" s="9"/>
      <c r="N33" s="9"/>
      <c r="O33" s="9"/>
    </row>
    <row r="34" spans="1:15" ht="13.5">
      <c r="A34" s="22" t="s">
        <v>5</v>
      </c>
      <c r="B34" s="23"/>
      <c r="C34" s="10"/>
      <c r="D34" s="10"/>
      <c r="E34" s="10"/>
      <c r="F34" s="9"/>
      <c r="G34" s="15"/>
      <c r="H34" s="15"/>
      <c r="I34" s="15"/>
      <c r="J34" s="15"/>
      <c r="K34" s="9"/>
      <c r="L34" s="9"/>
      <c r="M34" s="9"/>
      <c r="N34" s="9"/>
      <c r="O34" s="9"/>
    </row>
    <row r="35" spans="1:15" ht="25.5">
      <c r="A35" s="24" t="s">
        <v>0</v>
      </c>
      <c r="B35" s="47" t="s">
        <v>1</v>
      </c>
      <c r="C35" s="25" t="s">
        <v>26</v>
      </c>
      <c r="D35" s="25" t="s">
        <v>23</v>
      </c>
      <c r="E35" s="26" t="s">
        <v>27</v>
      </c>
      <c r="F35" s="25" t="s">
        <v>28</v>
      </c>
      <c r="G35" s="25" t="s">
        <v>46</v>
      </c>
      <c r="H35" s="25" t="s">
        <v>31</v>
      </c>
      <c r="I35" s="25" t="s">
        <v>33</v>
      </c>
      <c r="J35" s="15"/>
      <c r="K35" s="9"/>
      <c r="L35" s="9"/>
      <c r="M35" s="9"/>
      <c r="N35" s="9"/>
      <c r="O35" s="9"/>
    </row>
    <row r="36" spans="1:15" ht="13.5">
      <c r="A36" s="24">
        <v>6</v>
      </c>
      <c r="B36" s="44" t="s">
        <v>6</v>
      </c>
      <c r="C36" s="7">
        <v>119299.3</v>
      </c>
      <c r="D36" s="7">
        <v>323510.82</v>
      </c>
      <c r="E36" s="28">
        <f>C36-D36</f>
        <v>-204211.52000000002</v>
      </c>
      <c r="F36" s="29">
        <f>C36/D36</f>
        <v>0.3687644821276766</v>
      </c>
      <c r="G36" s="30">
        <v>109975.01</v>
      </c>
      <c r="H36" s="31">
        <f>G36/C36</f>
        <v>0.9218412010799727</v>
      </c>
      <c r="I36" s="32">
        <f>C36-G36</f>
        <v>9324.290000000008</v>
      </c>
      <c r="J36" s="15"/>
      <c r="K36" s="9"/>
      <c r="L36" s="9"/>
      <c r="M36" s="9"/>
      <c r="N36" s="9"/>
      <c r="O36" s="9"/>
    </row>
    <row r="37" spans="1:15" ht="13.5">
      <c r="A37" s="25">
        <v>7</v>
      </c>
      <c r="B37" s="48" t="s">
        <v>16</v>
      </c>
      <c r="C37" s="7">
        <v>14694.14</v>
      </c>
      <c r="D37" s="7">
        <v>18317.05</v>
      </c>
      <c r="E37" s="28">
        <f>C37-D37</f>
        <v>-3622.91</v>
      </c>
      <c r="F37" s="50">
        <f>C37/D37</f>
        <v>0.802211054727699</v>
      </c>
      <c r="G37" s="30">
        <v>14694.14</v>
      </c>
      <c r="H37" s="49">
        <f>G37/C37</f>
        <v>1</v>
      </c>
      <c r="I37" s="32">
        <f>C37-G37</f>
        <v>0</v>
      </c>
      <c r="J37" s="15"/>
      <c r="K37" s="9"/>
      <c r="L37" s="9"/>
      <c r="M37" s="9"/>
      <c r="N37" s="9"/>
      <c r="O37" s="9"/>
    </row>
    <row r="38" spans="1:15" ht="13.5">
      <c r="A38" s="24">
        <v>8</v>
      </c>
      <c r="B38" s="44" t="s">
        <v>3</v>
      </c>
      <c r="C38" s="7">
        <v>0</v>
      </c>
      <c r="D38" s="7">
        <v>165627.62</v>
      </c>
      <c r="E38" s="28">
        <f>C38-D38</f>
        <v>-165627.62</v>
      </c>
      <c r="F38" s="29">
        <f>C38/D38</f>
        <v>0</v>
      </c>
      <c r="G38" s="30">
        <v>0</v>
      </c>
      <c r="H38" s="31">
        <v>0</v>
      </c>
      <c r="I38" s="32">
        <f>C38-G38</f>
        <v>0</v>
      </c>
      <c r="J38" s="19"/>
      <c r="K38" s="9"/>
      <c r="L38" s="9"/>
      <c r="M38" s="9"/>
      <c r="N38" s="9"/>
      <c r="O38" s="9"/>
    </row>
    <row r="39" spans="1:15" ht="13.5">
      <c r="A39" s="24">
        <v>9</v>
      </c>
      <c r="B39" s="44" t="s">
        <v>4</v>
      </c>
      <c r="C39" s="7">
        <v>384665.56</v>
      </c>
      <c r="D39" s="7">
        <v>384881.27</v>
      </c>
      <c r="E39" s="28">
        <f>C39-D39</f>
        <v>-215.71000000002095</v>
      </c>
      <c r="F39" s="29">
        <f>C39/D39</f>
        <v>0.9994395414461191</v>
      </c>
      <c r="G39" s="30">
        <v>384665.56</v>
      </c>
      <c r="H39" s="31">
        <f>G39/C39</f>
        <v>1</v>
      </c>
      <c r="I39" s="32">
        <f>C39-G39</f>
        <v>0</v>
      </c>
      <c r="J39" s="15"/>
      <c r="K39" s="9"/>
      <c r="L39" s="9"/>
      <c r="M39" s="9"/>
      <c r="N39" s="9"/>
      <c r="O39" s="9"/>
    </row>
    <row r="40" spans="1:15" ht="13.5">
      <c r="A40" s="9"/>
      <c r="B40" s="24" t="s">
        <v>19</v>
      </c>
      <c r="C40" s="34">
        <f>SUM(C36:C39)</f>
        <v>518659</v>
      </c>
      <c r="D40" s="34">
        <f>SUM(D36:D39)</f>
        <v>892336.76</v>
      </c>
      <c r="E40" s="28">
        <f>C40-D40</f>
        <v>-373677.76</v>
      </c>
      <c r="F40" s="36">
        <f>C40/D40</f>
        <v>0.5812368415708885</v>
      </c>
      <c r="G40" s="37">
        <f>SUM(G36:G39)</f>
        <v>509334.70999999996</v>
      </c>
      <c r="H40" s="38">
        <f>G40/C40</f>
        <v>0.98202231138378</v>
      </c>
      <c r="I40" s="37">
        <f>C40-G40</f>
        <v>9324.290000000037</v>
      </c>
      <c r="J40" s="15"/>
      <c r="K40" s="9"/>
      <c r="L40" s="9"/>
      <c r="M40" s="9"/>
      <c r="N40" s="9"/>
      <c r="O40" s="9"/>
    </row>
    <row r="41" spans="1:15" ht="13.5">
      <c r="A41" s="9"/>
      <c r="B41" s="9"/>
      <c r="C41" s="10"/>
      <c r="D41" s="10"/>
      <c r="E41" s="10"/>
      <c r="F41" s="9"/>
      <c r="G41" s="19"/>
      <c r="H41" s="18"/>
      <c r="I41" s="15"/>
      <c r="J41" s="15"/>
      <c r="K41" s="9"/>
      <c r="L41" s="9"/>
      <c r="M41" s="9"/>
      <c r="N41" s="9"/>
      <c r="O41" s="9"/>
    </row>
    <row r="42" spans="1:15" ht="13.5">
      <c r="A42" s="82" t="s">
        <v>36</v>
      </c>
      <c r="B42" s="83"/>
      <c r="C42" s="51">
        <f>C31-C40</f>
        <v>-387259</v>
      </c>
      <c r="D42" s="10"/>
      <c r="E42" s="10"/>
      <c r="F42" s="9"/>
      <c r="G42" s="20">
        <f>G31-G40</f>
        <v>-377934.70999999996</v>
      </c>
      <c r="H42" s="21"/>
      <c r="I42" s="15"/>
      <c r="J42" s="15"/>
      <c r="K42" s="9"/>
      <c r="L42" s="9"/>
      <c r="M42" s="9"/>
      <c r="N42" s="9"/>
      <c r="O42" s="9"/>
    </row>
    <row r="43" spans="1:15" ht="13.5">
      <c r="A43" s="9"/>
      <c r="B43" s="9"/>
      <c r="C43" s="39"/>
      <c r="D43" s="10"/>
      <c r="E43" s="10"/>
      <c r="F43" s="9"/>
      <c r="G43" s="15"/>
      <c r="H43" s="15"/>
      <c r="I43" s="15"/>
      <c r="J43" s="15"/>
      <c r="K43" s="9"/>
      <c r="L43" s="9"/>
      <c r="M43" s="9"/>
      <c r="N43" s="9"/>
      <c r="O43" s="9"/>
    </row>
    <row r="44" spans="1:15" ht="13.5">
      <c r="A44" s="84" t="s">
        <v>21</v>
      </c>
      <c r="B44" s="85"/>
      <c r="C44" s="56">
        <f>C22+C42</f>
        <v>889490.8099999987</v>
      </c>
      <c r="D44" s="10"/>
      <c r="E44" s="10"/>
      <c r="F44" s="9"/>
      <c r="G44" s="20">
        <f>G22+G42</f>
        <v>492340.2000000002</v>
      </c>
      <c r="H44" s="21"/>
      <c r="I44" s="15"/>
      <c r="J44" s="15"/>
      <c r="K44" s="9"/>
      <c r="L44" s="9"/>
      <c r="M44" s="9"/>
      <c r="N44" s="9"/>
      <c r="O44" s="9"/>
    </row>
    <row r="45" spans="1:15" ht="36" customHeight="1">
      <c r="A45" s="9"/>
      <c r="B45" s="9"/>
      <c r="C45" s="10"/>
      <c r="D45" s="10"/>
      <c r="E45" s="10"/>
      <c r="F45" s="9"/>
      <c r="G45" s="15"/>
      <c r="H45" s="15"/>
      <c r="I45" s="15"/>
      <c r="J45" s="15"/>
      <c r="K45" s="9"/>
      <c r="L45" s="9"/>
      <c r="M45" s="9"/>
      <c r="N45" s="9"/>
      <c r="O45" s="9"/>
    </row>
    <row r="46" spans="1:15" ht="42" customHeight="1">
      <c r="A46" s="80" t="s">
        <v>42</v>
      </c>
      <c r="B46" s="81"/>
      <c r="C46" s="60">
        <f>+C11+C31</f>
        <v>8237061.659999999</v>
      </c>
      <c r="E46" s="86" t="s">
        <v>49</v>
      </c>
      <c r="F46" s="87"/>
      <c r="G46" s="73">
        <f>C11+C27+C28</f>
        <v>8132061.659999999</v>
      </c>
      <c r="H46" s="15"/>
      <c r="I46" s="15"/>
      <c r="J46" s="15"/>
      <c r="K46" s="9"/>
      <c r="L46" s="9"/>
      <c r="M46" s="9"/>
      <c r="N46" s="9"/>
      <c r="O46" s="9"/>
    </row>
    <row r="47" spans="1:15" ht="42" customHeight="1">
      <c r="A47" s="92" t="s">
        <v>43</v>
      </c>
      <c r="B47" s="93"/>
      <c r="C47" s="60">
        <f>+C20+C40</f>
        <v>7347570.850000001</v>
      </c>
      <c r="E47" s="86" t="s">
        <v>50</v>
      </c>
      <c r="F47" s="87"/>
      <c r="G47" s="73">
        <f>C20+C36+C37</f>
        <v>6962905.29</v>
      </c>
      <c r="H47" s="15"/>
      <c r="I47" s="15"/>
      <c r="J47" s="15"/>
      <c r="K47" s="9"/>
      <c r="L47" s="9"/>
      <c r="M47" s="9"/>
      <c r="N47" s="9"/>
      <c r="O47" s="9"/>
    </row>
    <row r="48" spans="1:15" ht="42" customHeight="1">
      <c r="A48" s="80" t="s">
        <v>37</v>
      </c>
      <c r="B48" s="81"/>
      <c r="C48" s="60">
        <f>+C6+C7+C8</f>
        <v>4023708.14</v>
      </c>
      <c r="E48" s="90" t="s">
        <v>51</v>
      </c>
      <c r="F48" s="91"/>
      <c r="G48" s="60">
        <f>G46-G47</f>
        <v>1169156.3699999992</v>
      </c>
      <c r="H48" s="15"/>
      <c r="I48" s="15"/>
      <c r="J48" s="15"/>
      <c r="K48" s="9"/>
      <c r="L48" s="9"/>
      <c r="M48" s="9"/>
      <c r="N48" s="9"/>
      <c r="O48" s="9"/>
    </row>
    <row r="49" spans="1:15" ht="41.25" customHeight="1">
      <c r="A49" s="94" t="s">
        <v>38</v>
      </c>
      <c r="B49" s="95"/>
      <c r="C49" s="55">
        <f>+C48/C46</f>
        <v>0.4884882869748969</v>
      </c>
      <c r="E49" s="58" t="s">
        <v>34</v>
      </c>
      <c r="F49" s="57"/>
      <c r="G49" s="74"/>
      <c r="H49" s="15"/>
      <c r="I49" s="15"/>
      <c r="J49" s="15"/>
      <c r="K49" s="9"/>
      <c r="L49" s="9"/>
      <c r="M49" s="9"/>
      <c r="N49" s="9"/>
      <c r="O49" s="9"/>
    </row>
    <row r="50" spans="1:15" ht="41.25" customHeight="1">
      <c r="A50" s="92" t="s">
        <v>40</v>
      </c>
      <c r="B50" s="81"/>
      <c r="C50" s="59">
        <v>10211</v>
      </c>
      <c r="E50" s="88" t="s">
        <v>52</v>
      </c>
      <c r="F50" s="89"/>
      <c r="G50" s="73">
        <f>C6+C7+C8</f>
        <v>4023708.14</v>
      </c>
      <c r="H50" s="15"/>
      <c r="I50" s="15"/>
      <c r="J50" s="15"/>
      <c r="K50" s="9"/>
      <c r="L50" s="9"/>
      <c r="M50" s="9"/>
      <c r="N50" s="9"/>
      <c r="O50" s="9"/>
    </row>
    <row r="51" spans="1:15" ht="33" customHeight="1">
      <c r="A51" s="92" t="s">
        <v>39</v>
      </c>
      <c r="B51" s="93"/>
      <c r="C51" s="60">
        <f>+C48/10211</f>
        <v>394.0562275976888</v>
      </c>
      <c r="E51" s="88" t="s">
        <v>53</v>
      </c>
      <c r="F51" s="89"/>
      <c r="G51" s="73">
        <f>G6+G7+G8</f>
        <v>3407227.11</v>
      </c>
      <c r="H51" s="15"/>
      <c r="I51" s="15"/>
      <c r="J51" s="15"/>
      <c r="K51" s="9"/>
      <c r="L51" s="9"/>
      <c r="M51" s="9"/>
      <c r="N51" s="9"/>
      <c r="O51" s="9"/>
    </row>
    <row r="52" spans="1:15" ht="43.5" customHeight="1">
      <c r="A52" s="92" t="s">
        <v>41</v>
      </c>
      <c r="B52" s="93"/>
      <c r="C52" s="60">
        <f>+C47/C50</f>
        <v>719.5740720791304</v>
      </c>
      <c r="E52" s="88" t="s">
        <v>54</v>
      </c>
      <c r="F52" s="89"/>
      <c r="G52" s="75">
        <f>121054.45+5362.08+78534.29</f>
        <v>204950.82</v>
      </c>
      <c r="H52" s="15"/>
      <c r="I52" s="15"/>
      <c r="J52" s="15"/>
      <c r="K52" s="9"/>
      <c r="L52" s="9"/>
      <c r="M52" s="9"/>
      <c r="N52" s="9"/>
      <c r="O52" s="9"/>
    </row>
    <row r="53" spans="1:15" ht="42" customHeight="1">
      <c r="A53" s="92" t="s">
        <v>44</v>
      </c>
      <c r="B53" s="93"/>
      <c r="C53" s="60">
        <f>+(+C36+C37)/C50</f>
        <v>13.122460092057585</v>
      </c>
      <c r="D53" s="3"/>
      <c r="E53" s="90" t="s">
        <v>55</v>
      </c>
      <c r="F53" s="91"/>
      <c r="G53" s="60">
        <f>G50-G51-G52</f>
        <v>411530.21000000025</v>
      </c>
      <c r="H53" s="15"/>
      <c r="I53" s="15"/>
      <c r="J53" s="15"/>
      <c r="K53" s="9"/>
      <c r="L53" s="9"/>
      <c r="M53" s="9"/>
      <c r="N53" s="9"/>
      <c r="O53" s="9"/>
    </row>
    <row r="54" spans="1:15" ht="48" customHeight="1">
      <c r="A54" s="92" t="s">
        <v>47</v>
      </c>
      <c r="B54" s="93"/>
      <c r="C54" s="34">
        <f>+((+I6+I7+I8)*365)/C46</f>
        <v>27.317456787133015</v>
      </c>
      <c r="E54" s="92" t="s">
        <v>56</v>
      </c>
      <c r="F54" s="81"/>
      <c r="G54" s="60">
        <f>G48-G53</f>
        <v>757626.159999999</v>
      </c>
      <c r="H54" s="15"/>
      <c r="I54" s="15"/>
      <c r="J54" s="15"/>
      <c r="K54" s="9"/>
      <c r="L54" s="9"/>
      <c r="M54" s="9"/>
      <c r="N54" s="9"/>
      <c r="O54" s="9"/>
    </row>
    <row r="55" spans="1:15" ht="45" customHeight="1">
      <c r="A55" s="92" t="s">
        <v>48</v>
      </c>
      <c r="B55" s="93"/>
      <c r="C55" s="60">
        <f>+C36/C50</f>
        <v>11.683410047987465</v>
      </c>
      <c r="E55" s="10"/>
      <c r="F55" s="10"/>
      <c r="G55" s="15"/>
      <c r="H55" s="15"/>
      <c r="I55" s="15"/>
      <c r="J55" s="15"/>
      <c r="K55" s="9"/>
      <c r="L55" s="9"/>
      <c r="M55" s="9"/>
      <c r="N55" s="9"/>
      <c r="O55" s="9"/>
    </row>
    <row r="56" spans="4:15" ht="13.5">
      <c r="D56" s="62"/>
      <c r="E56" s="63"/>
      <c r="F56" s="64"/>
      <c r="G56" s="65"/>
      <c r="H56" s="66"/>
      <c r="I56" s="9"/>
      <c r="J56" s="9"/>
      <c r="K56" s="9"/>
      <c r="L56" s="9"/>
      <c r="M56" s="9"/>
      <c r="N56" s="9"/>
      <c r="O56" s="9"/>
    </row>
    <row r="57" spans="4:15" ht="13.5">
      <c r="D57" s="67"/>
      <c r="E57" s="63"/>
      <c r="F57" s="64"/>
      <c r="G57" s="63"/>
      <c r="H57" s="68"/>
      <c r="I57" s="54"/>
      <c r="J57" s="9"/>
      <c r="K57" s="9"/>
      <c r="L57" s="9"/>
      <c r="M57" s="9"/>
      <c r="N57" s="9"/>
      <c r="O57" s="9"/>
    </row>
    <row r="58" spans="1:15" ht="24">
      <c r="A58" s="77" t="s">
        <v>58</v>
      </c>
      <c r="B58" s="77" t="s">
        <v>57</v>
      </c>
      <c r="C58" s="78" t="s">
        <v>59</v>
      </c>
      <c r="E58" s="68"/>
      <c r="F58" s="69"/>
      <c r="G58" s="70"/>
      <c r="H58" s="68"/>
      <c r="I58" s="9"/>
      <c r="J58" s="9"/>
      <c r="K58" s="9"/>
      <c r="L58" s="9"/>
      <c r="M58" s="9"/>
      <c r="N58" s="9"/>
      <c r="O58" s="9"/>
    </row>
    <row r="59" spans="1:15" ht="13.5">
      <c r="A59" s="76" t="s">
        <v>60</v>
      </c>
      <c r="B59" s="76" t="s">
        <v>61</v>
      </c>
      <c r="C59" s="60">
        <v>34.06</v>
      </c>
      <c r="E59" s="61"/>
      <c r="F59" s="61"/>
      <c r="G59" s="61"/>
      <c r="H59" s="61"/>
      <c r="I59" s="9"/>
      <c r="J59" s="9"/>
      <c r="K59" s="9"/>
      <c r="L59" s="9"/>
      <c r="M59" s="9"/>
      <c r="N59" s="9"/>
      <c r="O59" s="9"/>
    </row>
    <row r="60" spans="1:15" ht="13.5">
      <c r="A60" s="76" t="s">
        <v>62</v>
      </c>
      <c r="B60" s="76" t="s">
        <v>63</v>
      </c>
      <c r="C60" s="60">
        <v>1689070.37</v>
      </c>
      <c r="E60" s="61"/>
      <c r="F60" s="61"/>
      <c r="G60" s="61"/>
      <c r="H60" s="61"/>
      <c r="I60" s="9"/>
      <c r="J60" s="9"/>
      <c r="K60" s="9"/>
      <c r="L60" s="9"/>
      <c r="M60" s="9"/>
      <c r="N60" s="9"/>
      <c r="O60" s="9"/>
    </row>
    <row r="61" spans="1:15" ht="13.5" customHeight="1">
      <c r="A61" s="76" t="s">
        <v>64</v>
      </c>
      <c r="B61" s="76" t="s">
        <v>65</v>
      </c>
      <c r="C61" s="60">
        <v>669176.13</v>
      </c>
      <c r="E61" s="61"/>
      <c r="F61" s="71"/>
      <c r="G61" s="61"/>
      <c r="H61" s="61"/>
      <c r="I61" s="9"/>
      <c r="J61" s="9"/>
      <c r="K61" s="9"/>
      <c r="L61" s="9"/>
      <c r="M61" s="9"/>
      <c r="N61" s="9"/>
      <c r="O61" s="9"/>
    </row>
    <row r="62" spans="1:15" ht="13.5" customHeight="1">
      <c r="A62" s="76" t="s">
        <v>66</v>
      </c>
      <c r="B62" s="76" t="s">
        <v>67</v>
      </c>
      <c r="C62" s="60">
        <v>65665.1699999999</v>
      </c>
      <c r="E62" s="61"/>
      <c r="F62" s="71"/>
      <c r="G62" s="61"/>
      <c r="H62" s="61"/>
      <c r="I62" s="9"/>
      <c r="J62" s="9"/>
      <c r="K62" s="9"/>
      <c r="L62" s="9"/>
      <c r="M62" s="9"/>
      <c r="N62" s="9"/>
      <c r="O62" s="9"/>
    </row>
    <row r="63" spans="1:15" ht="26.25" customHeight="1">
      <c r="A63" s="76" t="s">
        <v>68</v>
      </c>
      <c r="B63" s="76" t="s">
        <v>69</v>
      </c>
      <c r="C63" s="60">
        <v>16259.8799999999</v>
      </c>
      <c r="E63" s="61"/>
      <c r="F63" s="61"/>
      <c r="G63" s="71"/>
      <c r="H63" s="61"/>
      <c r="I63" s="9"/>
      <c r="J63" s="9"/>
      <c r="K63" s="9"/>
      <c r="L63" s="9"/>
      <c r="M63" s="9"/>
      <c r="N63" s="9"/>
      <c r="O63" s="9"/>
    </row>
    <row r="64" spans="1:15" ht="13.5">
      <c r="A64" s="76" t="s">
        <v>70</v>
      </c>
      <c r="B64" s="76" t="s">
        <v>71</v>
      </c>
      <c r="C64" s="60">
        <v>8870.2</v>
      </c>
      <c r="E64" s="61"/>
      <c r="F64" s="61"/>
      <c r="G64" s="61"/>
      <c r="H64" s="61"/>
      <c r="I64" s="9"/>
      <c r="J64" s="9"/>
      <c r="K64" s="9"/>
      <c r="L64" s="9"/>
      <c r="M64" s="9"/>
      <c r="N64" s="9"/>
      <c r="O64" s="9"/>
    </row>
    <row r="65" spans="1:15" ht="13.5" customHeight="1">
      <c r="A65" s="76" t="s">
        <v>72</v>
      </c>
      <c r="B65" s="76" t="s">
        <v>73</v>
      </c>
      <c r="C65" s="60">
        <v>91117.5899999999</v>
      </c>
      <c r="E65" s="61"/>
      <c r="F65" s="72"/>
      <c r="G65" s="61"/>
      <c r="H65" s="61"/>
      <c r="I65" s="9"/>
      <c r="J65" s="9"/>
      <c r="K65" s="9"/>
      <c r="L65" s="9"/>
      <c r="M65" s="9"/>
      <c r="N65" s="9"/>
      <c r="O65" s="9"/>
    </row>
    <row r="66" spans="1:15" ht="13.5">
      <c r="A66" s="76" t="s">
        <v>74</v>
      </c>
      <c r="B66" s="76" t="s">
        <v>75</v>
      </c>
      <c r="C66" s="60">
        <v>1476.09999999999</v>
      </c>
      <c r="E66" s="14"/>
      <c r="F66" s="12"/>
      <c r="G66" s="9"/>
      <c r="H66" s="9"/>
      <c r="I66" s="9"/>
      <c r="J66" s="9"/>
      <c r="K66" s="9"/>
      <c r="L66" s="9"/>
      <c r="M66" s="9"/>
      <c r="N66" s="9"/>
      <c r="O66" s="9"/>
    </row>
    <row r="67" spans="1:15" ht="13.5">
      <c r="A67" s="76" t="s">
        <v>76</v>
      </c>
      <c r="B67" s="76" t="s">
        <v>77</v>
      </c>
      <c r="C67" s="60">
        <v>3483.48</v>
      </c>
      <c r="E67" s="14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3.5">
      <c r="A68" s="92" t="s">
        <v>78</v>
      </c>
      <c r="B68" s="81"/>
      <c r="C68" s="60">
        <f>SUM(C59:C67)</f>
        <v>2545152.98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30" customHeight="1">
      <c r="A69" s="92" t="s">
        <v>79</v>
      </c>
      <c r="B69" s="93"/>
      <c r="C69" s="55">
        <f>+C68/C46</f>
        <v>0.30898797229593644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</sheetData>
  <sheetProtection/>
  <mergeCells count="24">
    <mergeCell ref="A50:B50"/>
    <mergeCell ref="A47:B47"/>
    <mergeCell ref="A48:B48"/>
    <mergeCell ref="A54:B54"/>
    <mergeCell ref="E46:F46"/>
    <mergeCell ref="E52:F52"/>
    <mergeCell ref="E53:F53"/>
    <mergeCell ref="A68:B68"/>
    <mergeCell ref="E54:F54"/>
    <mergeCell ref="E47:F47"/>
    <mergeCell ref="E48:F48"/>
    <mergeCell ref="E50:F50"/>
    <mergeCell ref="E51:F51"/>
    <mergeCell ref="A55:B55"/>
    <mergeCell ref="A69:B69"/>
    <mergeCell ref="A1:I1"/>
    <mergeCell ref="A46:B46"/>
    <mergeCell ref="A49:B49"/>
    <mergeCell ref="A51:B51"/>
    <mergeCell ref="A52:B52"/>
    <mergeCell ref="A53:B53"/>
    <mergeCell ref="A22:B22"/>
    <mergeCell ref="A42:B42"/>
    <mergeCell ref="A44:B44"/>
  </mergeCells>
  <printOptions/>
  <pageMargins left="0.7480314960629921" right="0.7480314960629921" top="0.7086614173228347" bottom="0.984251968503937" header="0.5118110236220472" footer="0.5118110236220472"/>
  <pageSetup fitToHeight="1" fitToWidth="1" horizontalDpi="600" verticalDpi="600" orientation="portrait" paperSize="9" scale="49" r:id="rId3"/>
  <ignoredErrors>
    <ignoredError sqref="H27:H31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JBOJ</dc:creator>
  <cp:keywords/>
  <dc:description/>
  <cp:lastModifiedBy>Ayto</cp:lastModifiedBy>
  <cp:lastPrinted>2016-02-11T10:01:08Z</cp:lastPrinted>
  <dcterms:created xsi:type="dcterms:W3CDTF">2007-03-23T08:48:51Z</dcterms:created>
  <dcterms:modified xsi:type="dcterms:W3CDTF">2016-02-22T11:08:25Z</dcterms:modified>
  <cp:category/>
  <cp:version/>
  <cp:contentType/>
  <cp:contentStatus/>
</cp:coreProperties>
</file>